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2020_KYSK\RETL\esitatud 01022021\"/>
    </mc:Choice>
  </mc:AlternateContent>
  <xr:revisionPtr revIDLastSave="0" documentId="8_{BB00CD94-4FEB-4610-9FBB-476FE6010D8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2020 KÜSK MAK" sheetId="4" r:id="rId1"/>
    <sheet name="2020ECP" sheetId="3" r:id="rId2"/>
  </sheets>
  <definedNames>
    <definedName name="_xlnm.Print_Area" localSheetId="1">'2020ECP'!$A$1:$E$22</definedName>
  </definedNames>
  <calcPr calcId="191029" concurrentCalc="0"/>
</workbook>
</file>

<file path=xl/calcChain.xml><?xml version="1.0" encoding="utf-8"?>
<calcChain xmlns="http://schemas.openxmlformats.org/spreadsheetml/2006/main">
  <c r="D13" i="4" l="1"/>
  <c r="D14" i="4"/>
  <c r="D18" i="4"/>
  <c r="D21" i="4"/>
  <c r="D24" i="4"/>
  <c r="D27" i="4"/>
  <c r="D28" i="4"/>
  <c r="H31" i="4"/>
  <c r="G25" i="4"/>
  <c r="G26" i="4"/>
  <c r="F13" i="4"/>
  <c r="G17" i="4"/>
  <c r="H17" i="4"/>
  <c r="G18" i="4"/>
  <c r="H18" i="4"/>
  <c r="G19" i="4"/>
  <c r="H19" i="4"/>
  <c r="G20" i="4"/>
  <c r="H20" i="4"/>
  <c r="F15" i="4"/>
  <c r="C15" i="4"/>
  <c r="C21" i="4"/>
  <c r="C27" i="4"/>
  <c r="H16" i="4"/>
  <c r="B7" i="3"/>
  <c r="C13" i="3"/>
  <c r="B11" i="3"/>
  <c r="B13" i="3"/>
  <c r="B17" i="3"/>
  <c r="B21" i="4"/>
  <c r="B28" i="4"/>
  <c r="D12" i="3"/>
  <c r="D11" i="3"/>
  <c r="D10" i="3"/>
  <c r="H25" i="4"/>
  <c r="H26" i="4"/>
  <c r="E27" i="4"/>
  <c r="F27" i="4"/>
  <c r="D13" i="3"/>
  <c r="E28" i="4"/>
  <c r="F28" i="4"/>
  <c r="G13" i="4"/>
  <c r="H13" i="4"/>
  <c r="H14" i="4"/>
  <c r="C28" i="4"/>
  <c r="G24" i="4"/>
  <c r="H24" i="4"/>
  <c r="H15" i="4"/>
  <c r="G21" i="4"/>
  <c r="H21" i="4"/>
  <c r="G27" i="4"/>
  <c r="H27" i="4"/>
  <c r="H28" i="4"/>
  <c r="G2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Ande</author>
    <author>Anneli</author>
  </authors>
  <commentList>
    <comment ref="F13" authorId="0" shapeId="0" xr:uid="{A36E89F0-B722-4358-A7CF-FEB8DF4FFCA3}">
      <text>
        <r>
          <rPr>
            <b/>
            <sz val="9"/>
            <color indexed="81"/>
            <rFont val="Segoe UI"/>
            <family val="2"/>
          </rPr>
          <t>Ande:</t>
        </r>
        <r>
          <rPr>
            <sz val="9"/>
            <color indexed="81"/>
            <rFont val="Segoe UI"/>
            <family val="2"/>
          </rPr>
          <t xml:space="preserve">
Ande:
6314,02EV100-2017, 60Maksuma.Liidu liikmemaks</t>
        </r>
      </text>
    </comment>
    <comment ref="E15" authorId="0" shapeId="0" xr:uid="{B310A801-7341-422B-8032-9592C578D384}">
      <text>
        <r>
          <rPr>
            <b/>
            <sz val="9"/>
            <color indexed="81"/>
            <rFont val="Segoe UI"/>
            <family val="2"/>
          </rPr>
          <t>Ande:</t>
        </r>
        <r>
          <rPr>
            <sz val="9"/>
            <color indexed="81"/>
            <rFont val="Segoe UI"/>
            <family val="2"/>
          </rPr>
          <t xml:space="preserve">
Nula, Stip, Suurs,Tugit</t>
        </r>
      </text>
    </comment>
    <comment ref="F15" authorId="0" shapeId="0" xr:uid="{DDD747E7-1E4A-499E-802F-2F058FF0A3BE}">
      <text>
        <r>
          <rPr>
            <b/>
            <sz val="9"/>
            <color indexed="81"/>
            <rFont val="Segoe UI"/>
            <family val="2"/>
          </rPr>
          <t>Ande:</t>
        </r>
        <r>
          <rPr>
            <sz val="9"/>
            <color indexed="81"/>
            <rFont val="Segoe UI"/>
            <family val="2"/>
          </rPr>
          <t xml:space="preserve">
NULA, Stip,Suurs,Tugitegevused</t>
        </r>
      </text>
    </comment>
    <comment ref="D24" authorId="0" shapeId="0" xr:uid="{965C4C95-AC38-495E-B746-3B2235BF48E4}">
      <text>
        <r>
          <rPr>
            <b/>
            <sz val="9"/>
            <color indexed="81"/>
            <rFont val="Segoe UI"/>
            <family val="2"/>
          </rPr>
          <t>Ande:</t>
        </r>
        <r>
          <rPr>
            <sz val="9"/>
            <color indexed="81"/>
            <rFont val="Segoe UI"/>
            <family val="2"/>
          </rPr>
          <t xml:space="preserve">
punkt2,7
</t>
        </r>
      </text>
    </comment>
    <comment ref="D25" authorId="0" shapeId="0" xr:uid="{A5AB2248-E684-4754-B93A-7FDB31A6F116}">
      <text>
        <r>
          <rPr>
            <b/>
            <sz val="9"/>
            <color indexed="81"/>
            <rFont val="Segoe UI"/>
            <family val="2"/>
          </rPr>
          <t>Ande:</t>
        </r>
        <r>
          <rPr>
            <sz val="9"/>
            <color indexed="81"/>
            <rFont val="Segoe UI"/>
            <family val="2"/>
          </rPr>
          <t xml:space="preserve">
punkt2,9
</t>
        </r>
      </text>
    </comment>
    <comment ref="E30" authorId="1" shapeId="0" xr:uid="{EE3565C1-634E-4EBD-9722-35AE60C14109}">
      <text>
        <r>
          <rPr>
            <b/>
            <sz val="9"/>
            <color indexed="81"/>
            <rFont val="Segoe UI"/>
            <family val="2"/>
          </rPr>
          <t>Anneli:</t>
        </r>
        <r>
          <rPr>
            <sz val="9"/>
            <color indexed="81"/>
            <rFont val="Segoe UI"/>
            <family val="2"/>
          </rPr>
          <t xml:space="preserve">
Sisaldub SAP BO aruandluses KÜSK halduskulu real</t>
        </r>
      </text>
    </comment>
  </commentList>
</comments>
</file>

<file path=xl/sharedStrings.xml><?xml version="1.0" encoding="utf-8"?>
<sst xmlns="http://schemas.openxmlformats.org/spreadsheetml/2006/main" count="60" uniqueCount="54">
  <si>
    <t xml:space="preserve">Aruande esitaja: </t>
  </si>
  <si>
    <t xml:space="preserve">Toetuse kasutamise periood: </t>
  </si>
  <si>
    <t>Lepingujärgne summa:</t>
  </si>
  <si>
    <t>Lepingulised kohustused tulevasteks väljamakseteks</t>
  </si>
  <si>
    <t>7=1+2+3-4-6</t>
  </si>
  <si>
    <t>KOKKU</t>
  </si>
  <si>
    <t xml:space="preserve">Lepingulised kohustused </t>
  </si>
  <si>
    <t xml:space="preserve">Vaba rahaline jääk </t>
  </si>
  <si>
    <t>Tegevusvaldkond 3: Rahvusvahelise koostöö soodustamine</t>
  </si>
  <si>
    <t>MTÜ konsultantide palgakulud</t>
  </si>
  <si>
    <t>MTÜ konsultantide arendamine</t>
  </si>
  <si>
    <t>2019 riigieelarvelise toetuse kasutamine</t>
  </si>
  <si>
    <t>Kodanike Euroopa riiklik kontaktpunkt</t>
  </si>
  <si>
    <t>Kulud tegevuste kaupa</t>
  </si>
  <si>
    <t>Halduskulud</t>
  </si>
  <si>
    <t>Kulud vastavalt kalkulatsioonile</t>
  </si>
  <si>
    <t>Tegelikud kulud (SIM)</t>
  </si>
  <si>
    <t xml:space="preserve">1.Tööjõuga kindlustamine </t>
  </si>
  <si>
    <t>2.Bürookulud, seadmete rent, lähetuskulud</t>
  </si>
  <si>
    <t>3.Infopäevad, seminarid, koolitused, infomaterjalid</t>
  </si>
  <si>
    <t xml:space="preserve">Riigieelarvelise toetuse kasutamise lepingu
Lisa 2
Tabel 2 </t>
  </si>
  <si>
    <t>Kokku MAK</t>
  </si>
  <si>
    <t>MTÜ konsultantide töökoha- ja halduskulu</t>
  </si>
  <si>
    <t>MAK halduskulud</t>
  </si>
  <si>
    <t>MAK</t>
  </si>
  <si>
    <t>Kokku KÜSK</t>
  </si>
  <si>
    <t>KÜSK</t>
  </si>
  <si>
    <t>KÜSK (halduskulud, vabaühenduste toetusprogramm ja MAK)</t>
  </si>
  <si>
    <t>Tegevusvaldkond 1: KÜSKi taotlusvoorude korraldamine</t>
  </si>
  <si>
    <t>Tegevusvaldkond 2: Kodanikuühiskonna ja vabaühenduste uuenduslike ja arengut edendavate tegevuste ja lahenduste rahastamine ja korraldamine</t>
  </si>
  <si>
    <t xml:space="preserve">Aruande esitaja:  </t>
  </si>
  <si>
    <t>Kodanikuühiskonna Sihtkapital SA</t>
  </si>
  <si>
    <t>Riigieelarveline toetus 2020</t>
  </si>
  <si>
    <t>Tekkepõhised kulud rps 01.01.2020-</t>
  </si>
  <si>
    <t>Riigieelarvelise toetuse jääk koos lepinguliste kohustustega 31.12.2019</t>
  </si>
  <si>
    <t>2020.a riigieelarvelise toetuse vaba rahaline  jääk seisuga</t>
  </si>
  <si>
    <t>Koostas: A.Lehtmets</t>
  </si>
  <si>
    <t>Koostas:  A.Lehtmets</t>
  </si>
  <si>
    <t>Lisaleping Väliseesti ajalehed</t>
  </si>
  <si>
    <t>Lisaleping Kolimine Viljandisse</t>
  </si>
  <si>
    <t>Lisaleping Mina suudan</t>
  </si>
  <si>
    <t>2020.aasta Lisalepingud</t>
  </si>
  <si>
    <t>EV 100 2017 toetuse jääk</t>
  </si>
  <si>
    <t>MAK-dele</t>
  </si>
  <si>
    <t>Täitmine SAP BO alusel  01.01.2020-</t>
  </si>
  <si>
    <t>SSI-SIM-TV2-TT (tugitegevuste vooru viimased lepingud , Riigikantselei EV100 viimased lepingud  jms)</t>
  </si>
  <si>
    <t>2019.aastast ületulnud summad, mis 2020 aasta Riigieelarvelises toetuses 2020 ei kajastu</t>
  </si>
  <si>
    <t>Kuupäev:   01.02.2020</t>
  </si>
  <si>
    <t>nr 7-3/829-1, 17.01.2020.</t>
  </si>
  <si>
    <t xml:space="preserve">Lepingu nr : </t>
  </si>
  <si>
    <t>2020 riigieelarvelise toetuse kasutamine</t>
  </si>
  <si>
    <t>Riigieelarvelise toetuse kasutamise lepingu
Lisa 2
Tabel 1</t>
  </si>
  <si>
    <t>Jääk kasutamiseks kuni 31.03.2021</t>
  </si>
  <si>
    <t>Lepingu nr: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</si>
</sst>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_k_r_-;\-* #,##0.00\ _k_r_-;_-* &quot;-&quot;??\ _k_r_-;_-@_-"/>
  </numFmts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2"/>
      <name val="Arial"/>
      <family val="2"/>
      <charset val="186"/>
    </font>
    <font>
      <u/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2"/>
      <name val="Arial"/>
      <family val="2"/>
    </font>
    <font>
      <b/>
      <sz val="12"/>
      <name val="Arial"/>
      <family val="2"/>
      <charset val="186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color rgb="FF000000"/>
      <name val="Arial"/>
      <family val="2"/>
    </font>
    <font>
      <b/>
      <sz val="11"/>
      <color rgb="FF000000"/>
      <name val="Calibri"/>
      <family val="2"/>
      <charset val="186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AC9D9"/>
      </left>
      <right style="thin">
        <color rgb="FFCAC9D9"/>
      </right>
      <top/>
      <bottom style="thin">
        <color rgb="FFCAC9D9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31">
    <xf numFmtId="0" fontId="0" fillId="0" borderId="0" xfId="0"/>
    <xf numFmtId="0" fontId="4" fillId="0" borderId="0" xfId="2" applyFont="1" applyProtection="1">
      <protection locked="0"/>
    </xf>
    <xf numFmtId="0" fontId="6" fillId="0" borderId="0" xfId="2" applyFont="1" applyProtection="1">
      <protection locked="0"/>
    </xf>
    <xf numFmtId="0" fontId="3" fillId="0" borderId="0" xfId="2" applyFont="1" applyAlignment="1" applyProtection="1">
      <alignment horizontal="right" wrapText="1"/>
      <protection locked="0"/>
    </xf>
    <xf numFmtId="0" fontId="7" fillId="0" borderId="0" xfId="0" applyFont="1"/>
    <xf numFmtId="0" fontId="3" fillId="0" borderId="0" xfId="2" applyFont="1" applyProtection="1">
      <protection locked="0"/>
    </xf>
    <xf numFmtId="164" fontId="3" fillId="0" borderId="0" xfId="1" applyFont="1" applyProtection="1">
      <protection locked="0"/>
    </xf>
    <xf numFmtId="0" fontId="8" fillId="0" borderId="0" xfId="0" applyFont="1"/>
    <xf numFmtId="0" fontId="6" fillId="0" borderId="11" xfId="2" applyFont="1" applyBorder="1" applyAlignment="1" applyProtection="1">
      <alignment horizontal="left" vertical="center" wrapText="1"/>
      <protection locked="0"/>
    </xf>
    <xf numFmtId="0" fontId="6" fillId="0" borderId="13" xfId="2" applyFont="1" applyBorder="1" applyAlignment="1" applyProtection="1">
      <alignment horizontal="center" vertical="center" wrapText="1"/>
      <protection locked="0"/>
    </xf>
    <xf numFmtId="164" fontId="8" fillId="0" borderId="0" xfId="1" applyFont="1"/>
    <xf numFmtId="14" fontId="8" fillId="0" borderId="0" xfId="0" applyNumberFormat="1" applyFont="1"/>
    <xf numFmtId="164" fontId="10" fillId="0" borderId="0" xfId="1" applyFont="1"/>
    <xf numFmtId="0" fontId="7" fillId="0" borderId="0" xfId="0" applyFont="1" applyAlignment="1">
      <alignment horizontal="left" vertical="center"/>
    </xf>
    <xf numFmtId="0" fontId="8" fillId="0" borderId="1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165" fontId="4" fillId="0" borderId="0" xfId="2" applyNumberFormat="1" applyFont="1" applyProtection="1">
      <protection locked="0"/>
    </xf>
    <xf numFmtId="165" fontId="3" fillId="0" borderId="0" xfId="3" applyFont="1" applyProtection="1">
      <protection locked="0"/>
    </xf>
    <xf numFmtId="0" fontId="5" fillId="0" borderId="0" xfId="2" applyFont="1" applyAlignment="1" applyProtection="1">
      <alignment horizontal="right"/>
      <protection locked="0"/>
    </xf>
    <xf numFmtId="0" fontId="3" fillId="0" borderId="0" xfId="2" applyFont="1" applyAlignment="1" applyProtection="1">
      <alignment horizontal="right"/>
      <protection locked="0"/>
    </xf>
    <xf numFmtId="165" fontId="3" fillId="0" borderId="0" xfId="2" applyNumberFormat="1" applyFont="1" applyProtection="1">
      <protection locked="0"/>
    </xf>
    <xf numFmtId="164" fontId="3" fillId="0" borderId="0" xfId="2" applyNumberFormat="1" applyFont="1" applyProtection="1">
      <protection locked="0"/>
    </xf>
    <xf numFmtId="14" fontId="3" fillId="0" borderId="0" xfId="2" applyNumberFormat="1" applyFont="1" applyProtection="1">
      <protection locked="0"/>
    </xf>
    <xf numFmtId="14" fontId="3" fillId="0" borderId="0" xfId="2" applyNumberFormat="1" applyFont="1" applyAlignment="1" applyProtection="1">
      <alignment horizontal="left"/>
      <protection locked="0"/>
    </xf>
    <xf numFmtId="3" fontId="3" fillId="0" borderId="0" xfId="2" applyNumberFormat="1" applyFont="1" applyProtection="1">
      <protection locked="0"/>
    </xf>
    <xf numFmtId="0" fontId="3" fillId="0" borderId="11" xfId="2" applyFont="1" applyBorder="1" applyAlignment="1" applyProtection="1">
      <alignment horizontal="center" vertical="center" wrapText="1"/>
      <protection locked="0"/>
    </xf>
    <xf numFmtId="0" fontId="3" fillId="0" borderId="12" xfId="2" applyFont="1" applyBorder="1" applyAlignment="1" applyProtection="1">
      <alignment horizontal="center" vertical="center" wrapText="1"/>
      <protection locked="0"/>
    </xf>
    <xf numFmtId="0" fontId="3" fillId="0" borderId="13" xfId="2" applyFont="1" applyBorder="1" applyAlignment="1" applyProtection="1">
      <alignment horizontal="center" vertical="center" wrapText="1"/>
      <protection locked="0"/>
    </xf>
    <xf numFmtId="0" fontId="3" fillId="0" borderId="8" xfId="2" applyFont="1" applyBorder="1" applyAlignment="1" applyProtection="1">
      <alignment horizontal="left" vertical="center" wrapText="1" indent="1"/>
      <protection locked="0"/>
    </xf>
    <xf numFmtId="165" fontId="3" fillId="0" borderId="1" xfId="3" applyFont="1" applyBorder="1" applyAlignment="1" applyProtection="1">
      <alignment horizontal="center"/>
      <protection locked="0"/>
    </xf>
    <xf numFmtId="164" fontId="3" fillId="0" borderId="1" xfId="1" applyFont="1" applyBorder="1" applyAlignment="1" applyProtection="1">
      <alignment horizontal="center"/>
      <protection locked="0"/>
    </xf>
    <xf numFmtId="164" fontId="3" fillId="0" borderId="9" xfId="1" applyFont="1" applyBorder="1" applyAlignment="1" applyProtection="1">
      <alignment horizontal="center"/>
      <protection locked="0"/>
    </xf>
    <xf numFmtId="0" fontId="3" fillId="0" borderId="22" xfId="2" applyFont="1" applyBorder="1" applyAlignment="1" applyProtection="1">
      <alignment horizontal="left" vertical="center" wrapText="1" indent="1"/>
      <protection locked="0"/>
    </xf>
    <xf numFmtId="164" fontId="3" fillId="0" borderId="21" xfId="1" applyFont="1" applyBorder="1" applyProtection="1">
      <protection locked="0"/>
    </xf>
    <xf numFmtId="164" fontId="3" fillId="0" borderId="20" xfId="1" applyFont="1" applyBorder="1" applyProtection="1">
      <protection locked="0"/>
    </xf>
    <xf numFmtId="0" fontId="9" fillId="0" borderId="0" xfId="0" applyFont="1" applyBorder="1" applyAlignment="1">
      <alignment horizontal="left" vertical="center"/>
    </xf>
    <xf numFmtId="164" fontId="9" fillId="0" borderId="0" xfId="1" applyFont="1" applyBorder="1" applyAlignment="1">
      <alignment horizontal="left" vertical="center"/>
    </xf>
    <xf numFmtId="0" fontId="6" fillId="0" borderId="12" xfId="2" applyFont="1" applyBorder="1" applyAlignment="1" applyProtection="1">
      <alignment horizontal="center" vertical="center" wrapText="1"/>
      <protection locked="0"/>
    </xf>
    <xf numFmtId="0" fontId="11" fillId="0" borderId="5" xfId="2" applyFont="1" applyBorder="1" applyAlignment="1" applyProtection="1">
      <alignment horizontal="left" vertical="center" wrapText="1" indent="1"/>
      <protection locked="0"/>
    </xf>
    <xf numFmtId="164" fontId="11" fillId="0" borderId="6" xfId="1" applyFont="1" applyBorder="1" applyProtection="1">
      <protection locked="0"/>
    </xf>
    <xf numFmtId="164" fontId="11" fillId="0" borderId="7" xfId="1" applyFont="1" applyBorder="1" applyProtection="1">
      <protection locked="0"/>
    </xf>
    <xf numFmtId="0" fontId="11" fillId="0" borderId="0" xfId="2" applyFont="1" applyProtection="1">
      <protection locked="0"/>
    </xf>
    <xf numFmtId="165" fontId="11" fillId="0" borderId="12" xfId="3" applyFont="1" applyBorder="1" applyAlignment="1" applyProtection="1">
      <alignment horizontal="center"/>
      <protection locked="0"/>
    </xf>
    <xf numFmtId="164" fontId="9" fillId="0" borderId="15" xfId="1" applyFont="1" applyBorder="1" applyAlignment="1">
      <alignment horizontal="center" vertical="center"/>
    </xf>
    <xf numFmtId="164" fontId="9" fillId="0" borderId="16" xfId="1" applyFont="1" applyBorder="1" applyAlignment="1">
      <alignment horizontal="center" vertical="center"/>
    </xf>
    <xf numFmtId="164" fontId="6" fillId="0" borderId="18" xfId="2" applyNumberFormat="1" applyFont="1" applyBorder="1" applyAlignment="1" applyProtection="1">
      <alignment horizontal="center" vertical="center" wrapText="1"/>
      <protection locked="0"/>
    </xf>
    <xf numFmtId="164" fontId="6" fillId="0" borderId="19" xfId="2" applyNumberFormat="1" applyFont="1" applyBorder="1" applyAlignment="1" applyProtection="1">
      <alignment horizontal="center" vertical="center" wrapText="1"/>
      <protection locked="0"/>
    </xf>
    <xf numFmtId="164" fontId="9" fillId="0" borderId="15" xfId="0" applyNumberFormat="1" applyFont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 vertical="center"/>
    </xf>
    <xf numFmtId="164" fontId="9" fillId="0" borderId="13" xfId="1" applyNumberFormat="1" applyFont="1" applyBorder="1" applyAlignment="1">
      <alignment horizontal="center" vertical="center"/>
    </xf>
    <xf numFmtId="0" fontId="12" fillId="2" borderId="14" xfId="2" applyFont="1" applyFill="1" applyBorder="1" applyAlignment="1" applyProtection="1">
      <alignment horizontal="left" vertical="center" wrapText="1"/>
      <protection locked="0"/>
    </xf>
    <xf numFmtId="165" fontId="4" fillId="2" borderId="23" xfId="3" applyFont="1" applyFill="1" applyBorder="1" applyAlignment="1" applyProtection="1">
      <alignment horizontal="center"/>
      <protection locked="0"/>
    </xf>
    <xf numFmtId="164" fontId="4" fillId="2" borderId="23" xfId="1" applyFont="1" applyFill="1" applyBorder="1" applyProtection="1">
      <protection locked="0"/>
    </xf>
    <xf numFmtId="164" fontId="4" fillId="2" borderId="17" xfId="1" applyFont="1" applyFill="1" applyBorder="1" applyProtection="1">
      <protection locked="0"/>
    </xf>
    <xf numFmtId="0" fontId="4" fillId="2" borderId="23" xfId="2" applyFont="1" applyFill="1" applyBorder="1" applyAlignment="1" applyProtection="1">
      <alignment horizontal="center" vertical="center" wrapText="1"/>
      <protection locked="0"/>
    </xf>
    <xf numFmtId="0" fontId="4" fillId="2" borderId="17" xfId="2" applyFont="1" applyFill="1" applyBorder="1" applyAlignment="1" applyProtection="1">
      <alignment horizontal="center" vertical="center" wrapText="1"/>
      <protection locked="0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3" fillId="2" borderId="4" xfId="2" applyFont="1" applyFill="1" applyBorder="1" applyAlignment="1" applyProtection="1">
      <alignment horizontal="center" vertical="center" wrapText="1"/>
      <protection locked="0"/>
    </xf>
    <xf numFmtId="0" fontId="3" fillId="2" borderId="6" xfId="2" applyFont="1" applyFill="1" applyBorder="1" applyAlignment="1" applyProtection="1">
      <alignment horizontal="left" vertical="center" wrapText="1"/>
      <protection locked="0"/>
    </xf>
    <xf numFmtId="0" fontId="3" fillId="2" borderId="6" xfId="2" applyFont="1" applyFill="1" applyBorder="1" applyAlignment="1" applyProtection="1">
      <alignment vertical="center" wrapText="1"/>
      <protection locked="0"/>
    </xf>
    <xf numFmtId="14" fontId="3" fillId="2" borderId="6" xfId="2" applyNumberFormat="1" applyFont="1" applyFill="1" applyBorder="1" applyAlignment="1" applyProtection="1">
      <alignment horizontal="center" vertical="center" wrapText="1"/>
      <protection locked="0"/>
    </xf>
    <xf numFmtId="14" fontId="3" fillId="2" borderId="7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21" xfId="1" applyFont="1" applyBorder="1" applyAlignment="1" applyProtection="1">
      <alignment horizontal="center"/>
      <protection locked="0"/>
    </xf>
    <xf numFmtId="164" fontId="3" fillId="0" borderId="20" xfId="1" applyFont="1" applyBorder="1" applyAlignment="1" applyProtection="1">
      <alignment horizontal="center"/>
      <protection locked="0"/>
    </xf>
    <xf numFmtId="0" fontId="11" fillId="0" borderId="11" xfId="2" applyFont="1" applyBorder="1" applyAlignment="1" applyProtection="1">
      <alignment horizontal="left" vertical="center" wrapText="1" indent="1"/>
      <protection locked="0"/>
    </xf>
    <xf numFmtId="165" fontId="11" fillId="0" borderId="13" xfId="3" applyFont="1" applyBorder="1" applyAlignment="1" applyProtection="1">
      <alignment horizontal="center"/>
      <protection locked="0"/>
    </xf>
    <xf numFmtId="164" fontId="3" fillId="3" borderId="21" xfId="1" applyFont="1" applyFill="1" applyBorder="1" applyProtection="1">
      <protection locked="0"/>
    </xf>
    <xf numFmtId="164" fontId="4" fillId="3" borderId="23" xfId="1" applyFont="1" applyFill="1" applyBorder="1" applyProtection="1">
      <protection locked="0"/>
    </xf>
    <xf numFmtId="164" fontId="3" fillId="3" borderId="0" xfId="1" applyFont="1" applyFill="1" applyProtection="1">
      <protection locked="0"/>
    </xf>
    <xf numFmtId="164" fontId="8" fillId="0" borderId="0" xfId="0" applyNumberFormat="1" applyFont="1"/>
    <xf numFmtId="0" fontId="3" fillId="0" borderId="25" xfId="2" applyFont="1" applyBorder="1" applyAlignment="1" applyProtection="1">
      <alignment horizontal="left" vertical="center" wrapText="1" indent="1"/>
      <protection locked="0"/>
    </xf>
    <xf numFmtId="165" fontId="3" fillId="0" borderId="26" xfId="3" applyFont="1" applyBorder="1" applyAlignment="1" applyProtection="1">
      <alignment horizontal="center"/>
      <protection locked="0"/>
    </xf>
    <xf numFmtId="0" fontId="11" fillId="2" borderId="14" xfId="2" applyFont="1" applyFill="1" applyBorder="1" applyAlignment="1" applyProtection="1">
      <alignment horizontal="left" vertical="center" indent="1"/>
      <protection locked="0"/>
    </xf>
    <xf numFmtId="164" fontId="11" fillId="2" borderId="23" xfId="1" applyFont="1" applyFill="1" applyBorder="1" applyProtection="1">
      <protection locked="0"/>
    </xf>
    <xf numFmtId="164" fontId="11" fillId="2" borderId="17" xfId="1" applyFont="1" applyFill="1" applyBorder="1" applyProtection="1">
      <protection locked="0"/>
    </xf>
    <xf numFmtId="165" fontId="10" fillId="0" borderId="1" xfId="3" applyFont="1" applyBorder="1" applyAlignment="1" applyProtection="1">
      <alignment horizontal="center"/>
      <protection locked="0"/>
    </xf>
    <xf numFmtId="165" fontId="10" fillId="0" borderId="1" xfId="3" applyFont="1" applyBorder="1" applyAlignment="1" applyProtection="1">
      <alignment horizontal="center" wrapText="1"/>
      <protection locked="0"/>
    </xf>
    <xf numFmtId="0" fontId="3" fillId="0" borderId="1" xfId="2" applyFont="1" applyBorder="1" applyProtection="1">
      <protection locked="0"/>
    </xf>
    <xf numFmtId="0" fontId="3" fillId="0" borderId="1" xfId="2" applyFont="1" applyBorder="1" applyAlignment="1" applyProtection="1">
      <alignment horizontal="left" vertical="center" indent="1"/>
      <protection locked="0"/>
    </xf>
    <xf numFmtId="165" fontId="11" fillId="3" borderId="27" xfId="3" applyFont="1" applyFill="1" applyBorder="1" applyAlignment="1" applyProtection="1">
      <alignment horizontal="center"/>
      <protection locked="0"/>
    </xf>
    <xf numFmtId="164" fontId="3" fillId="3" borderId="1" xfId="1" applyFont="1" applyFill="1" applyBorder="1" applyProtection="1">
      <protection locked="0"/>
    </xf>
    <xf numFmtId="165" fontId="11" fillId="0" borderId="27" xfId="3" applyFont="1" applyBorder="1" applyAlignment="1" applyProtection="1">
      <alignment horizontal="center"/>
      <protection locked="0"/>
    </xf>
    <xf numFmtId="164" fontId="8" fillId="0" borderId="1" xfId="1" applyFont="1" applyBorder="1" applyProtection="1">
      <protection locked="0"/>
    </xf>
    <xf numFmtId="164" fontId="3" fillId="0" borderId="1" xfId="1" applyFont="1" applyFill="1" applyBorder="1" applyAlignment="1" applyProtection="1">
      <alignment horizontal="center"/>
      <protection locked="0"/>
    </xf>
    <xf numFmtId="0" fontId="17" fillId="0" borderId="25" xfId="2" applyFont="1" applyBorder="1" applyAlignment="1" applyProtection="1">
      <alignment horizontal="left" vertical="center" wrapText="1" indent="1"/>
      <protection locked="0"/>
    </xf>
    <xf numFmtId="164" fontId="3" fillId="0" borderId="1" xfId="1" applyFont="1" applyFill="1" applyBorder="1" applyProtection="1">
      <protection locked="0"/>
    </xf>
    <xf numFmtId="164" fontId="3" fillId="0" borderId="21" xfId="1" applyFont="1" applyFill="1" applyBorder="1" applyProtection="1">
      <protection locked="0"/>
    </xf>
    <xf numFmtId="0" fontId="3" fillId="0" borderId="1" xfId="2" applyFont="1" applyBorder="1" applyAlignment="1" applyProtection="1">
      <alignment horizontal="left" vertical="center" wrapText="1" indent="1"/>
      <protection locked="0"/>
    </xf>
    <xf numFmtId="164" fontId="3" fillId="0" borderId="0" xfId="2" applyNumberFormat="1" applyFont="1" applyFill="1" applyProtection="1">
      <protection locked="0"/>
    </xf>
    <xf numFmtId="0" fontId="3" fillId="0" borderId="0" xfId="2" applyFont="1" applyBorder="1" applyProtection="1">
      <protection locked="0"/>
    </xf>
    <xf numFmtId="164" fontId="3" fillId="0" borderId="1" xfId="1" applyFont="1" applyBorder="1" applyProtection="1">
      <protection locked="0"/>
    </xf>
    <xf numFmtId="0" fontId="3" fillId="0" borderId="28" xfId="2" applyFont="1" applyBorder="1" applyAlignment="1" applyProtection="1">
      <alignment horizontal="left" vertical="center" wrapText="1" indent="1"/>
      <protection locked="0"/>
    </xf>
    <xf numFmtId="165" fontId="10" fillId="0" borderId="29" xfId="3" applyFont="1" applyBorder="1" applyAlignment="1" applyProtection="1">
      <alignment horizontal="center"/>
      <protection locked="0"/>
    </xf>
    <xf numFmtId="165" fontId="10" fillId="0" borderId="29" xfId="3" applyFont="1" applyBorder="1" applyAlignment="1" applyProtection="1">
      <alignment horizontal="center" wrapText="1"/>
      <protection locked="0"/>
    </xf>
    <xf numFmtId="0" fontId="3" fillId="0" borderId="29" xfId="2" applyFont="1" applyBorder="1" applyProtection="1">
      <protection locked="0"/>
    </xf>
    <xf numFmtId="164" fontId="8" fillId="0" borderId="29" xfId="1" applyFont="1" applyBorder="1" applyProtection="1">
      <protection locked="0"/>
    </xf>
    <xf numFmtId="165" fontId="10" fillId="0" borderId="28" xfId="3" applyFont="1" applyBorder="1" applyAlignment="1" applyProtection="1">
      <alignment horizontal="center"/>
      <protection locked="0"/>
    </xf>
    <xf numFmtId="0" fontId="10" fillId="0" borderId="30" xfId="2" applyFont="1" applyBorder="1" applyProtection="1">
      <protection locked="0"/>
    </xf>
    <xf numFmtId="164" fontId="10" fillId="0" borderId="30" xfId="1" applyFont="1" applyBorder="1" applyProtection="1">
      <protection locked="0"/>
    </xf>
    <xf numFmtId="0" fontId="3" fillId="0" borderId="30" xfId="2" applyFont="1" applyBorder="1" applyProtection="1">
      <protection locked="0"/>
    </xf>
    <xf numFmtId="0" fontId="3" fillId="0" borderId="15" xfId="2" applyFont="1" applyBorder="1" applyProtection="1">
      <protection locked="0"/>
    </xf>
    <xf numFmtId="0" fontId="3" fillId="0" borderId="0" xfId="2" applyFont="1" applyFill="1" applyProtection="1">
      <protection locked="0"/>
    </xf>
    <xf numFmtId="49" fontId="15" fillId="4" borderId="31" xfId="0" applyNumberFormat="1" applyFont="1" applyFill="1" applyBorder="1" applyAlignment="1">
      <alignment horizontal="left" vertical="center"/>
    </xf>
    <xf numFmtId="165" fontId="11" fillId="0" borderId="0" xfId="2" applyNumberFormat="1" applyFont="1" applyBorder="1" applyProtection="1">
      <protection locked="0"/>
    </xf>
    <xf numFmtId="0" fontId="4" fillId="0" borderId="0" xfId="2" applyFont="1" applyBorder="1" applyProtection="1">
      <protection locked="0"/>
    </xf>
    <xf numFmtId="0" fontId="16" fillId="0" borderId="0" xfId="0" applyFont="1" applyBorder="1" applyAlignment="1">
      <alignment vertical="center"/>
    </xf>
    <xf numFmtId="0" fontId="4" fillId="0" borderId="0" xfId="2" applyFont="1" applyFill="1" applyProtection="1">
      <protection locked="0"/>
    </xf>
    <xf numFmtId="49" fontId="15" fillId="0" borderId="24" xfId="0" applyNumberFormat="1" applyFont="1" applyFill="1" applyBorder="1" applyAlignment="1">
      <alignment horizontal="left"/>
    </xf>
    <xf numFmtId="165" fontId="3" fillId="0" borderId="0" xfId="2" applyNumberFormat="1" applyFont="1" applyFill="1" applyProtection="1">
      <protection locked="0"/>
    </xf>
    <xf numFmtId="164" fontId="10" fillId="0" borderId="1" xfId="1" applyFont="1" applyFill="1" applyBorder="1" applyProtection="1">
      <protection locked="0"/>
    </xf>
    <xf numFmtId="0" fontId="3" fillId="0" borderId="22" xfId="2" applyFont="1" applyBorder="1" applyAlignment="1">
      <alignment horizontal="left" vertical="center" wrapText="1" indent="1"/>
    </xf>
    <xf numFmtId="165" fontId="3" fillId="0" borderId="21" xfId="3" applyFont="1" applyBorder="1" applyAlignment="1">
      <alignment horizontal="center"/>
    </xf>
    <xf numFmtId="164" fontId="3" fillId="0" borderId="21" xfId="1" applyFont="1" applyFill="1" applyBorder="1"/>
    <xf numFmtId="164" fontId="10" fillId="0" borderId="21" xfId="1" applyFont="1" applyFill="1" applyBorder="1"/>
    <xf numFmtId="164" fontId="3" fillId="3" borderId="29" xfId="1" applyFont="1" applyFill="1" applyBorder="1" applyProtection="1">
      <protection locked="0"/>
    </xf>
    <xf numFmtId="164" fontId="3" fillId="0" borderId="29" xfId="1" applyFont="1" applyFill="1" applyBorder="1" applyProtection="1">
      <protection locked="0"/>
    </xf>
    <xf numFmtId="164" fontId="3" fillId="0" borderId="29" xfId="1" applyFont="1" applyBorder="1" applyAlignment="1" applyProtection="1">
      <alignment horizontal="center"/>
      <protection locked="0"/>
    </xf>
    <xf numFmtId="164" fontId="3" fillId="0" borderId="19" xfId="1" applyFont="1" applyBorder="1" applyAlignment="1" applyProtection="1">
      <alignment horizontal="center"/>
      <protection locked="0"/>
    </xf>
    <xf numFmtId="0" fontId="3" fillId="0" borderId="1" xfId="2" applyFont="1" applyBorder="1" applyAlignment="1" applyProtection="1">
      <alignment horizontal="left" vertical="top" wrapText="1" indent="1"/>
      <protection locked="0"/>
    </xf>
    <xf numFmtId="0" fontId="3" fillId="0" borderId="1" xfId="2" applyFont="1" applyFill="1" applyBorder="1" applyProtection="1">
      <protection locked="0"/>
    </xf>
    <xf numFmtId="165" fontId="11" fillId="0" borderId="21" xfId="3" applyFont="1" applyBorder="1" applyAlignment="1" applyProtection="1">
      <alignment horizontal="center"/>
      <protection locked="0"/>
    </xf>
    <xf numFmtId="164" fontId="11" fillId="3" borderId="21" xfId="1" applyFont="1" applyFill="1" applyBorder="1" applyProtection="1">
      <protection locked="0"/>
    </xf>
    <xf numFmtId="165" fontId="11" fillId="2" borderId="1" xfId="3" applyFont="1" applyFill="1" applyBorder="1" applyAlignment="1" applyProtection="1">
      <alignment horizontal="center"/>
      <protection locked="0"/>
    </xf>
    <xf numFmtId="164" fontId="11" fillId="3" borderId="1" xfId="1" applyFont="1" applyFill="1" applyBorder="1" applyProtection="1">
      <protection locked="0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3" fillId="2" borderId="5" xfId="2" applyFont="1" applyFill="1" applyBorder="1" applyAlignment="1" applyProtection="1">
      <alignment horizontal="center" vertical="center" wrapText="1"/>
      <protection locked="0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Alignment="1" applyProtection="1">
      <alignment horizontal="right" wrapText="1"/>
      <protection locked="0"/>
    </xf>
  </cellXfs>
  <cellStyles count="4">
    <cellStyle name="Comma 2" xfId="3" xr:uid="{00000000-0005-0000-0000-000001000000}"/>
    <cellStyle name="Koma" xfId="1" builtinId="3"/>
    <cellStyle name="Normaallaad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"/>
  <sheetViews>
    <sheetView tabSelected="1" zoomScale="87" zoomScaleNormal="87" workbookViewId="0">
      <selection activeCell="B7" sqref="B7"/>
    </sheetView>
  </sheetViews>
  <sheetFormatPr defaultColWidth="9.140625" defaultRowHeight="12.75" x14ac:dyDescent="0.2"/>
  <cols>
    <col min="1" max="1" width="57.5703125" style="5" customWidth="1"/>
    <col min="2" max="3" width="19.7109375" style="5" customWidth="1"/>
    <col min="4" max="4" width="34.140625" style="5" bestFit="1" customWidth="1"/>
    <col min="5" max="5" width="26.28515625" style="5" bestFit="1" customWidth="1"/>
    <col min="6" max="6" width="25.42578125" style="5" bestFit="1" customWidth="1"/>
    <col min="7" max="7" width="24" style="5" customWidth="1"/>
    <col min="8" max="8" width="26.28515625" style="5" customWidth="1"/>
    <col min="9" max="9" width="22.5703125" style="5" customWidth="1"/>
    <col min="10" max="10" width="32.5703125" style="5" customWidth="1"/>
    <col min="11" max="11" width="19.140625" style="5" bestFit="1" customWidth="1"/>
    <col min="12" max="12" width="28.85546875" style="5" customWidth="1"/>
    <col min="13" max="16384" width="9.140625" style="5"/>
  </cols>
  <sheetData>
    <row r="1" spans="1:14" ht="47.45" customHeight="1" x14ac:dyDescent="0.2">
      <c r="B1" s="23"/>
      <c r="C1" s="20"/>
      <c r="D1" s="24"/>
      <c r="G1" s="130" t="s">
        <v>51</v>
      </c>
      <c r="H1" s="130"/>
    </row>
    <row r="2" spans="1:14" x14ac:dyDescent="0.2">
      <c r="A2" s="2" t="s">
        <v>50</v>
      </c>
    </row>
    <row r="3" spans="1:14" x14ac:dyDescent="0.2">
      <c r="A3" s="2" t="s">
        <v>27</v>
      </c>
    </row>
    <row r="4" spans="1:14" x14ac:dyDescent="0.2">
      <c r="A4" s="103" t="s">
        <v>49</v>
      </c>
      <c r="B4" s="5" t="s">
        <v>48</v>
      </c>
    </row>
    <row r="5" spans="1:14" x14ac:dyDescent="0.2">
      <c r="A5" s="5" t="s">
        <v>30</v>
      </c>
      <c r="B5" s="5" t="s">
        <v>31</v>
      </c>
    </row>
    <row r="6" spans="1:14" x14ac:dyDescent="0.2">
      <c r="A6" s="5" t="s">
        <v>1</v>
      </c>
      <c r="B6" s="5">
        <v>2020</v>
      </c>
      <c r="J6" s="20"/>
    </row>
    <row r="7" spans="1:14" x14ac:dyDescent="0.2">
      <c r="A7" s="5" t="s">
        <v>2</v>
      </c>
      <c r="B7" s="25">
        <v>1761270</v>
      </c>
      <c r="D7" s="22"/>
    </row>
    <row r="8" spans="1:14" ht="13.5" thickBot="1" x14ac:dyDescent="0.25">
      <c r="I8" s="103"/>
      <c r="J8" s="103"/>
      <c r="K8" s="103"/>
    </row>
    <row r="9" spans="1:14" ht="70.150000000000006" customHeight="1" x14ac:dyDescent="0.2">
      <c r="A9" s="126"/>
      <c r="B9" s="128" t="s">
        <v>34</v>
      </c>
      <c r="C9" s="128"/>
      <c r="D9" s="128" t="s">
        <v>32</v>
      </c>
      <c r="E9" s="58" t="s">
        <v>44</v>
      </c>
      <c r="F9" s="58" t="s">
        <v>33</v>
      </c>
      <c r="G9" s="128" t="s">
        <v>3</v>
      </c>
      <c r="H9" s="59" t="s">
        <v>35</v>
      </c>
      <c r="I9" s="103"/>
      <c r="J9" s="103"/>
      <c r="K9" s="103"/>
      <c r="L9" s="103"/>
      <c r="M9" s="103"/>
      <c r="N9" s="103"/>
    </row>
    <row r="10" spans="1:14" ht="26.25" thickBot="1" x14ac:dyDescent="0.25">
      <c r="A10" s="127"/>
      <c r="B10" s="60" t="s">
        <v>6</v>
      </c>
      <c r="C10" s="61" t="s">
        <v>7</v>
      </c>
      <c r="D10" s="129"/>
      <c r="E10" s="62">
        <v>44196</v>
      </c>
      <c r="F10" s="62">
        <v>44196</v>
      </c>
      <c r="G10" s="129"/>
      <c r="H10" s="63">
        <v>44196</v>
      </c>
      <c r="I10" s="103"/>
      <c r="J10" s="103"/>
      <c r="K10" s="103"/>
      <c r="L10" s="103"/>
      <c r="M10" s="103"/>
      <c r="N10" s="103"/>
    </row>
    <row r="11" spans="1:14" ht="13.5" thickBot="1" x14ac:dyDescent="0.25">
      <c r="A11" s="26"/>
      <c r="B11" s="27">
        <v>1</v>
      </c>
      <c r="C11" s="27">
        <v>2</v>
      </c>
      <c r="D11" s="27">
        <v>3</v>
      </c>
      <c r="E11" s="27">
        <v>4</v>
      </c>
      <c r="F11" s="27">
        <v>5</v>
      </c>
      <c r="G11" s="27">
        <v>6</v>
      </c>
      <c r="H11" s="28" t="s">
        <v>4</v>
      </c>
      <c r="I11" s="103"/>
      <c r="J11" s="103"/>
      <c r="K11" s="103"/>
      <c r="L11" s="103"/>
      <c r="M11" s="103"/>
      <c r="N11" s="103"/>
    </row>
    <row r="12" spans="1:14" s="1" customFormat="1" ht="30" customHeight="1" x14ac:dyDescent="0.2">
      <c r="A12" s="52" t="s">
        <v>26</v>
      </c>
      <c r="B12" s="56"/>
      <c r="C12" s="56"/>
      <c r="D12" s="56"/>
      <c r="E12" s="56"/>
      <c r="F12" s="56"/>
      <c r="G12" s="56"/>
      <c r="H12" s="57"/>
      <c r="I12" s="108"/>
      <c r="J12" s="108"/>
      <c r="K12" s="108"/>
      <c r="L12" s="108"/>
      <c r="M12" s="108"/>
      <c r="N12" s="108"/>
    </row>
    <row r="13" spans="1:14" ht="30" customHeight="1" x14ac:dyDescent="0.2">
      <c r="A13" s="29" t="s">
        <v>14</v>
      </c>
      <c r="B13" s="30">
        <v>0</v>
      </c>
      <c r="C13" s="30">
        <v>0</v>
      </c>
      <c r="D13" s="85">
        <f>251653-3730</f>
        <v>247923</v>
      </c>
      <c r="E13" s="85">
        <v>247923</v>
      </c>
      <c r="F13" s="85">
        <f>244683.78+6374.02</f>
        <v>251057.8</v>
      </c>
      <c r="G13" s="85">
        <f>D13-E13</f>
        <v>0</v>
      </c>
      <c r="H13" s="32">
        <f>D13-E13-G13</f>
        <v>0</v>
      </c>
      <c r="I13" s="90"/>
      <c r="J13" s="103"/>
      <c r="K13" s="103"/>
      <c r="L13" s="103"/>
      <c r="M13" s="103"/>
      <c r="N13" s="103"/>
    </row>
    <row r="14" spans="1:14" ht="30" customHeight="1" x14ac:dyDescent="0.2">
      <c r="A14" s="112" t="s">
        <v>28</v>
      </c>
      <c r="B14" s="113">
        <v>224596.29</v>
      </c>
      <c r="C14" s="113">
        <v>30000</v>
      </c>
      <c r="D14" s="114">
        <f>604947</f>
        <v>604947</v>
      </c>
      <c r="E14" s="115"/>
      <c r="F14" s="114">
        <v>398965</v>
      </c>
      <c r="G14" s="90">
        <v>292933.31</v>
      </c>
      <c r="H14" s="65">
        <f>B14+C14+D14-E14-G14</f>
        <v>566609.98</v>
      </c>
      <c r="I14" s="90"/>
      <c r="J14" s="109"/>
      <c r="K14" s="110"/>
      <c r="L14" s="103"/>
      <c r="M14" s="103"/>
      <c r="N14" s="103"/>
    </row>
    <row r="15" spans="1:14" ht="61.9" customHeight="1" x14ac:dyDescent="0.2">
      <c r="A15" s="120" t="s">
        <v>29</v>
      </c>
      <c r="B15" s="30">
        <v>157828.29</v>
      </c>
      <c r="C15" s="30">
        <f>6162.55-4000</f>
        <v>2162.5500000000002</v>
      </c>
      <c r="D15" s="87">
        <v>297400</v>
      </c>
      <c r="E15" s="111"/>
      <c r="F15" s="87">
        <f>74208.82+10000+125957.5+17555.03</f>
        <v>227721.35</v>
      </c>
      <c r="G15" s="121">
        <v>23087.47</v>
      </c>
      <c r="H15" s="31">
        <f t="shared" ref="H15:H20" si="0">B15+C15+D15-E15-G15</f>
        <v>434303.37</v>
      </c>
      <c r="I15" s="103"/>
      <c r="J15" s="103"/>
      <c r="K15" s="103"/>
      <c r="L15" s="103"/>
      <c r="M15" s="103"/>
      <c r="N15" s="103"/>
    </row>
    <row r="16" spans="1:14" ht="42.6" customHeight="1" x14ac:dyDescent="0.2">
      <c r="A16" s="89" t="s">
        <v>8</v>
      </c>
      <c r="B16" s="30">
        <v>9387</v>
      </c>
      <c r="C16" s="30">
        <v>0</v>
      </c>
      <c r="D16" s="82">
        <v>146000</v>
      </c>
      <c r="E16" s="87"/>
      <c r="F16" s="87">
        <v>118914</v>
      </c>
      <c r="G16" s="79">
        <v>27773.119999999999</v>
      </c>
      <c r="H16" s="31">
        <f t="shared" si="0"/>
        <v>127613.88</v>
      </c>
    </row>
    <row r="17" spans="1:12" ht="42.6" customHeight="1" x14ac:dyDescent="0.2">
      <c r="A17" s="86" t="s">
        <v>41</v>
      </c>
      <c r="B17" s="73"/>
      <c r="C17" s="73"/>
      <c r="D17" s="116"/>
      <c r="E17" s="117"/>
      <c r="F17" s="117"/>
      <c r="G17" s="118">
        <f t="shared" ref="G17:G20" si="1">D17-E17</f>
        <v>0</v>
      </c>
      <c r="H17" s="119">
        <f t="shared" si="0"/>
        <v>0</v>
      </c>
    </row>
    <row r="18" spans="1:12" ht="42.6" customHeight="1" x14ac:dyDescent="0.2">
      <c r="A18" s="72" t="s">
        <v>38</v>
      </c>
      <c r="B18" s="73"/>
      <c r="C18" s="73"/>
      <c r="D18" s="82">
        <f>45000+5000</f>
        <v>50000</v>
      </c>
      <c r="E18" s="87">
        <v>50000</v>
      </c>
      <c r="F18" s="87">
        <v>22544.240000000002</v>
      </c>
      <c r="G18" s="31">
        <f t="shared" si="1"/>
        <v>0</v>
      </c>
      <c r="H18" s="65">
        <f t="shared" si="0"/>
        <v>0</v>
      </c>
    </row>
    <row r="19" spans="1:12" ht="42.6" customHeight="1" x14ac:dyDescent="0.2">
      <c r="A19" s="72" t="s">
        <v>40</v>
      </c>
      <c r="B19" s="73"/>
      <c r="C19" s="73"/>
      <c r="D19" s="82">
        <v>5500</v>
      </c>
      <c r="E19" s="87">
        <v>5500</v>
      </c>
      <c r="F19" s="87">
        <v>5500</v>
      </c>
      <c r="G19" s="31">
        <f t="shared" si="1"/>
        <v>0</v>
      </c>
      <c r="H19" s="65">
        <f t="shared" si="0"/>
        <v>0</v>
      </c>
    </row>
    <row r="20" spans="1:12" ht="42.6" customHeight="1" thickBot="1" x14ac:dyDescent="0.25">
      <c r="A20" s="72" t="s">
        <v>39</v>
      </c>
      <c r="B20" s="73"/>
      <c r="C20" s="73"/>
      <c r="D20" s="82">
        <v>39440</v>
      </c>
      <c r="E20" s="87">
        <v>39440</v>
      </c>
      <c r="F20" s="87">
        <v>31776.720000000001</v>
      </c>
      <c r="G20" s="31">
        <f t="shared" si="1"/>
        <v>0</v>
      </c>
      <c r="H20" s="65">
        <f t="shared" si="0"/>
        <v>0</v>
      </c>
      <c r="K20" s="91"/>
    </row>
    <row r="21" spans="1:12" s="42" customFormat="1" ht="30" customHeight="1" thickBot="1" x14ac:dyDescent="0.3">
      <c r="A21" s="66" t="s">
        <v>25</v>
      </c>
      <c r="B21" s="43">
        <f>SUM(B13:B16)</f>
        <v>391811.58</v>
      </c>
      <c r="C21" s="43">
        <f>SUM(C13:C16)</f>
        <v>32162.55</v>
      </c>
      <c r="D21" s="81">
        <f>SUM(D13:D16)+D18+D19+D20</f>
        <v>1391210</v>
      </c>
      <c r="E21" s="83"/>
      <c r="F21" s="83"/>
      <c r="G21" s="43">
        <f>SUM(G13:G16)</f>
        <v>343793.9</v>
      </c>
      <c r="H21" s="67">
        <f>SUM(H13:H16)</f>
        <v>1128527.23</v>
      </c>
      <c r="K21" s="105"/>
    </row>
    <row r="22" spans="1:12" s="1" customFormat="1" ht="30" customHeight="1" x14ac:dyDescent="0.2">
      <c r="A22" s="52" t="s">
        <v>24</v>
      </c>
      <c r="B22" s="53">
        <v>0</v>
      </c>
      <c r="C22" s="53">
        <v>0</v>
      </c>
      <c r="D22" s="69"/>
      <c r="E22" s="54"/>
      <c r="F22" s="54"/>
      <c r="G22" s="54"/>
      <c r="H22" s="55"/>
      <c r="K22" s="106"/>
    </row>
    <row r="23" spans="1:12" ht="30" customHeight="1" x14ac:dyDescent="0.2">
      <c r="A23" s="33" t="s">
        <v>23</v>
      </c>
      <c r="B23" s="64">
        <v>0</v>
      </c>
      <c r="C23" s="64">
        <v>0</v>
      </c>
      <c r="D23" s="88">
        <v>35000</v>
      </c>
      <c r="E23" s="88">
        <v>30945</v>
      </c>
      <c r="F23" s="87">
        <v>30945</v>
      </c>
      <c r="G23" s="79"/>
      <c r="H23" s="87"/>
      <c r="K23" s="91"/>
    </row>
    <row r="24" spans="1:12" ht="30" customHeight="1" x14ac:dyDescent="0.2">
      <c r="A24" s="33" t="s">
        <v>9</v>
      </c>
      <c r="B24" s="64">
        <v>0</v>
      </c>
      <c r="C24" s="64">
        <v>0</v>
      </c>
      <c r="D24" s="68">
        <f>280400+13600</f>
        <v>294000</v>
      </c>
      <c r="E24" s="34">
        <v>294000</v>
      </c>
      <c r="F24" s="87">
        <v>294000</v>
      </c>
      <c r="G24" s="92">
        <f t="shared" ref="G24" si="2">D24-E24</f>
        <v>0</v>
      </c>
      <c r="H24" s="92">
        <f t="shared" ref="H24:H27" si="3">D24-E24-G24</f>
        <v>0</v>
      </c>
      <c r="K24" s="107"/>
      <c r="L24" s="22"/>
    </row>
    <row r="25" spans="1:12" ht="30" customHeight="1" x14ac:dyDescent="0.2">
      <c r="A25" s="33" t="s">
        <v>10</v>
      </c>
      <c r="B25" s="64">
        <v>0</v>
      </c>
      <c r="C25" s="64">
        <v>4000</v>
      </c>
      <c r="D25" s="68">
        <v>4000</v>
      </c>
      <c r="E25" s="34">
        <v>4000</v>
      </c>
      <c r="F25" s="88">
        <v>4000</v>
      </c>
      <c r="G25" s="34">
        <f>D25-E25</f>
        <v>0</v>
      </c>
      <c r="H25" s="35">
        <f t="shared" si="3"/>
        <v>0</v>
      </c>
      <c r="K25" s="104"/>
    </row>
    <row r="26" spans="1:12" ht="30" customHeight="1" x14ac:dyDescent="0.2">
      <c r="A26" s="33" t="s">
        <v>22</v>
      </c>
      <c r="B26" s="64">
        <v>0</v>
      </c>
      <c r="C26" s="64">
        <v>0</v>
      </c>
      <c r="D26" s="68">
        <v>132000</v>
      </c>
      <c r="E26" s="34">
        <v>132000</v>
      </c>
      <c r="F26" s="88">
        <v>132000</v>
      </c>
      <c r="G26" s="34">
        <f>D26-E26</f>
        <v>0</v>
      </c>
      <c r="H26" s="35">
        <f t="shared" si="3"/>
        <v>0</v>
      </c>
    </row>
    <row r="27" spans="1:12" s="42" customFormat="1" ht="30" customHeight="1" thickBot="1" x14ac:dyDescent="0.3">
      <c r="A27" s="39" t="s">
        <v>21</v>
      </c>
      <c r="B27" s="122">
        <v>0</v>
      </c>
      <c r="C27" s="122">
        <f>+C23+C24+C25++C26</f>
        <v>4000</v>
      </c>
      <c r="D27" s="123">
        <f>SUM(D23:D26)</f>
        <v>465000</v>
      </c>
      <c r="E27" s="40">
        <f t="shared" ref="E27:G27" si="4">SUM(E23:E26)</f>
        <v>460945</v>
      </c>
      <c r="F27" s="40">
        <f t="shared" si="4"/>
        <v>460945</v>
      </c>
      <c r="G27" s="40">
        <f t="shared" si="4"/>
        <v>0</v>
      </c>
      <c r="H27" s="41">
        <f t="shared" si="3"/>
        <v>4055</v>
      </c>
    </row>
    <row r="28" spans="1:12" s="42" customFormat="1" ht="30" customHeight="1" x14ac:dyDescent="0.25">
      <c r="A28" s="74" t="s">
        <v>5</v>
      </c>
      <c r="B28" s="124">
        <f>B21+B27</f>
        <v>391811.58</v>
      </c>
      <c r="C28" s="124">
        <f>C21+C27</f>
        <v>36162.550000000003</v>
      </c>
      <c r="D28" s="125">
        <f>D21+D27</f>
        <v>1856210</v>
      </c>
      <c r="E28" s="75">
        <f t="shared" ref="E28:H28" si="5">E21+E27</f>
        <v>460945</v>
      </c>
      <c r="F28" s="75">
        <f t="shared" si="5"/>
        <v>460945</v>
      </c>
      <c r="G28" s="75">
        <f t="shared" si="5"/>
        <v>343793.9</v>
      </c>
      <c r="H28" s="76">
        <f t="shared" si="5"/>
        <v>1132582.23</v>
      </c>
    </row>
    <row r="29" spans="1:12" ht="40.5" customHeight="1" x14ac:dyDescent="0.2">
      <c r="A29" s="93" t="s">
        <v>46</v>
      </c>
      <c r="B29" s="98"/>
      <c r="C29" s="99"/>
      <c r="D29" s="100"/>
      <c r="E29" s="101"/>
      <c r="F29" s="101"/>
      <c r="G29" s="101"/>
      <c r="H29" s="102"/>
    </row>
    <row r="30" spans="1:12" ht="40.5" customHeight="1" x14ac:dyDescent="0.2">
      <c r="A30" s="80" t="s">
        <v>42</v>
      </c>
      <c r="B30" s="94"/>
      <c r="C30" s="95"/>
      <c r="D30" s="96"/>
      <c r="E30" s="97">
        <v>6314.02</v>
      </c>
      <c r="F30" s="96">
        <v>6314.02</v>
      </c>
      <c r="G30" s="96"/>
      <c r="H30" s="96"/>
    </row>
    <row r="31" spans="1:12" ht="40.5" customHeight="1" x14ac:dyDescent="0.2">
      <c r="A31" s="80" t="s">
        <v>43</v>
      </c>
      <c r="B31" s="77"/>
      <c r="C31" s="78"/>
      <c r="D31" s="84"/>
      <c r="E31" s="79">
        <v>68000</v>
      </c>
      <c r="F31" s="79">
        <v>66295.34</v>
      </c>
      <c r="G31" s="79"/>
      <c r="H31" s="92">
        <f>E31-F31</f>
        <v>1704.6600000000035</v>
      </c>
    </row>
    <row r="32" spans="1:12" ht="40.5" customHeight="1" x14ac:dyDescent="0.2">
      <c r="A32" s="89" t="s">
        <v>45</v>
      </c>
      <c r="B32" s="77"/>
      <c r="C32" s="78"/>
      <c r="D32" s="84"/>
      <c r="E32" s="79">
        <v>12225.37</v>
      </c>
      <c r="F32" s="79">
        <v>12225.37</v>
      </c>
      <c r="G32" s="79"/>
      <c r="H32" s="92"/>
    </row>
    <row r="33" spans="1:8" x14ac:dyDescent="0.2">
      <c r="A33" s="5" t="s">
        <v>37</v>
      </c>
      <c r="B33" s="20"/>
      <c r="C33" s="21"/>
      <c r="D33" s="90"/>
      <c r="H33" s="22"/>
    </row>
    <row r="34" spans="1:8" x14ac:dyDescent="0.2">
      <c r="A34" s="5" t="s">
        <v>47</v>
      </c>
      <c r="B34" s="21"/>
      <c r="C34" s="21"/>
      <c r="D34" s="22"/>
    </row>
    <row r="35" spans="1:8" x14ac:dyDescent="0.2">
      <c r="B35" s="20"/>
      <c r="C35" s="18"/>
      <c r="D35" s="20"/>
      <c r="E35" s="6"/>
      <c r="H35" s="6"/>
    </row>
    <row r="36" spans="1:8" ht="15" x14ac:dyDescent="0.2">
      <c r="B36" s="19"/>
      <c r="C36" s="18"/>
      <c r="D36" s="17"/>
      <c r="E36" s="1"/>
      <c r="F36" s="1"/>
      <c r="G36" s="1"/>
      <c r="H36" s="1"/>
    </row>
    <row r="37" spans="1:8" x14ac:dyDescent="0.2">
      <c r="D37" s="21"/>
    </row>
  </sheetData>
  <sheetProtection insertRows="0"/>
  <mergeCells count="5">
    <mergeCell ref="A9:A10"/>
    <mergeCell ref="B9:C9"/>
    <mergeCell ref="D9:D10"/>
    <mergeCell ref="G9:G10"/>
    <mergeCell ref="G1:H1"/>
  </mergeCells>
  <pageMargins left="0.7" right="0.7" top="0.75" bottom="0.75" header="0.3" footer="0.3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zoomScale="80" zoomScaleNormal="80" workbookViewId="0">
      <selection activeCell="B4" sqref="B4"/>
    </sheetView>
  </sheetViews>
  <sheetFormatPr defaultColWidth="8.85546875" defaultRowHeight="12.75" x14ac:dyDescent="0.2"/>
  <cols>
    <col min="1" max="1" width="40.28515625" style="4" customWidth="1"/>
    <col min="2" max="4" width="28.5703125" style="4" customWidth="1"/>
    <col min="5" max="16384" width="8.85546875" style="4"/>
  </cols>
  <sheetData>
    <row r="1" spans="1:6" ht="57" customHeight="1" x14ac:dyDescent="0.2">
      <c r="A1" s="2"/>
      <c r="B1" s="2"/>
      <c r="C1" s="2"/>
      <c r="D1" s="3" t="s">
        <v>20</v>
      </c>
    </row>
    <row r="2" spans="1:6" x14ac:dyDescent="0.2">
      <c r="A2" s="2" t="s">
        <v>11</v>
      </c>
      <c r="B2" s="2"/>
      <c r="C2" s="2"/>
      <c r="D2" s="5"/>
    </row>
    <row r="3" spans="1:6" x14ac:dyDescent="0.2">
      <c r="A3" s="2" t="s">
        <v>12</v>
      </c>
      <c r="B3" s="2"/>
      <c r="C3" s="2"/>
      <c r="D3" s="5"/>
    </row>
    <row r="4" spans="1:6" x14ac:dyDescent="0.2">
      <c r="A4" s="103" t="s">
        <v>53</v>
      </c>
      <c r="B4" s="5" t="s">
        <v>48</v>
      </c>
      <c r="C4" s="5"/>
      <c r="D4" s="5"/>
    </row>
    <row r="5" spans="1:6" x14ac:dyDescent="0.2">
      <c r="A5" s="5" t="s">
        <v>0</v>
      </c>
      <c r="B5" s="5" t="s">
        <v>31</v>
      </c>
      <c r="C5" s="5"/>
      <c r="D5" s="5"/>
    </row>
    <row r="6" spans="1:6" x14ac:dyDescent="0.2">
      <c r="A6" s="5" t="s">
        <v>1</v>
      </c>
      <c r="B6" s="5">
        <v>2020</v>
      </c>
      <c r="C6" s="5"/>
      <c r="D6" s="5"/>
    </row>
    <row r="7" spans="1:6" x14ac:dyDescent="0.2">
      <c r="A7" s="5" t="s">
        <v>2</v>
      </c>
      <c r="B7" s="70">
        <f>25200+5000</f>
        <v>30200</v>
      </c>
      <c r="C7" s="5"/>
      <c r="D7" s="6"/>
    </row>
    <row r="8" spans="1:6" ht="13.5" thickBot="1" x14ac:dyDescent="0.25">
      <c r="A8" s="7"/>
      <c r="B8" s="5"/>
      <c r="C8" s="5"/>
      <c r="D8" s="6"/>
    </row>
    <row r="9" spans="1:6" s="13" customFormat="1" ht="29.45" customHeight="1" thickBot="1" x14ac:dyDescent="0.3">
      <c r="A9" s="8" t="s">
        <v>13</v>
      </c>
      <c r="B9" s="38" t="s">
        <v>15</v>
      </c>
      <c r="C9" s="38" t="s">
        <v>16</v>
      </c>
      <c r="D9" s="9" t="s">
        <v>52</v>
      </c>
    </row>
    <row r="10" spans="1:6" s="13" customFormat="1" ht="29.45" customHeight="1" x14ac:dyDescent="0.25">
      <c r="A10" s="14" t="s">
        <v>17</v>
      </c>
      <c r="B10" s="44">
        <v>16649</v>
      </c>
      <c r="C10" s="46">
        <v>15423</v>
      </c>
      <c r="D10" s="47">
        <f>B10-C10</f>
        <v>1226</v>
      </c>
    </row>
    <row r="11" spans="1:6" s="13" customFormat="1" ht="29.45" customHeight="1" x14ac:dyDescent="0.25">
      <c r="A11" s="15" t="s">
        <v>18</v>
      </c>
      <c r="B11" s="44">
        <f>3314+5907</f>
        <v>9221</v>
      </c>
      <c r="C11" s="48">
        <v>3573</v>
      </c>
      <c r="D11" s="49">
        <f>B11-C11</f>
        <v>5648</v>
      </c>
    </row>
    <row r="12" spans="1:6" s="13" customFormat="1" ht="29.45" customHeight="1" thickBot="1" x14ac:dyDescent="0.3">
      <c r="A12" s="15" t="s">
        <v>19</v>
      </c>
      <c r="B12" s="44">
        <v>4330</v>
      </c>
      <c r="C12" s="48">
        <v>256</v>
      </c>
      <c r="D12" s="49">
        <f>B12-C12</f>
        <v>4074</v>
      </c>
    </row>
    <row r="13" spans="1:6" s="13" customFormat="1" ht="29.45" customHeight="1" thickBot="1" x14ac:dyDescent="0.3">
      <c r="A13" s="16" t="s">
        <v>5</v>
      </c>
      <c r="B13" s="45">
        <f>SUM(B10:B12)</f>
        <v>30200</v>
      </c>
      <c r="C13" s="50">
        <f>SUM(C10:C12)</f>
        <v>19252</v>
      </c>
      <c r="D13" s="51">
        <f>SUM(D10:D12)</f>
        <v>10948</v>
      </c>
    </row>
    <row r="14" spans="1:6" s="13" customFormat="1" x14ac:dyDescent="0.25">
      <c r="A14" s="36"/>
      <c r="B14" s="36"/>
      <c r="C14" s="36"/>
      <c r="D14" s="37"/>
    </row>
    <row r="15" spans="1:6" x14ac:dyDescent="0.2">
      <c r="A15" s="7" t="s">
        <v>36</v>
      </c>
      <c r="B15" s="7"/>
      <c r="C15" s="7"/>
      <c r="D15" s="10"/>
    </row>
    <row r="16" spans="1:6" x14ac:dyDescent="0.2">
      <c r="A16" s="5" t="s">
        <v>47</v>
      </c>
      <c r="B16" s="11"/>
      <c r="C16" s="11"/>
      <c r="D16" s="12"/>
      <c r="E16" s="12"/>
      <c r="F16" s="12"/>
    </row>
    <row r="17" spans="1:4" x14ac:dyDescent="0.2">
      <c r="A17" s="7"/>
      <c r="B17" s="71">
        <f>+B7-B13</f>
        <v>0</v>
      </c>
      <c r="C17" s="7"/>
      <c r="D17" s="10"/>
    </row>
    <row r="18" spans="1:4" x14ac:dyDescent="0.2">
      <c r="A18" s="11"/>
      <c r="B18" s="11"/>
      <c r="C18" s="71"/>
      <c r="D18" s="12"/>
    </row>
  </sheetData>
  <pageMargins left="0.7" right="0.7" top="0.75" bottom="0.75" header="0.3" footer="0.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2020 KÜSK MAK</vt:lpstr>
      <vt:lpstr>2020ECP</vt:lpstr>
      <vt:lpstr>'2020ECP'!Prindiala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Sirle</dc:creator>
  <cp:lastModifiedBy>Anneli</cp:lastModifiedBy>
  <cp:lastPrinted>2019-02-21T11:43:23Z</cp:lastPrinted>
  <dcterms:created xsi:type="dcterms:W3CDTF">2016-02-15T08:49:16Z</dcterms:created>
  <dcterms:modified xsi:type="dcterms:W3CDTF">2021-02-01T12:22:23Z</dcterms:modified>
</cp:coreProperties>
</file>